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1760" tabRatio="799" activeTab="0"/>
  </bookViews>
  <sheets>
    <sheet name="Водосточные системы GL" sheetId="1" r:id="rId1"/>
  </sheets>
  <definedNames>
    <definedName name="_xlnm.Print_Area" localSheetId="0">'Водосточные системы GL'!$A$1:$L$39</definedName>
  </definedNames>
  <calcPr fullCalcOnLoad="1"/>
</workbook>
</file>

<file path=xl/sharedStrings.xml><?xml version="1.0" encoding="utf-8"?>
<sst xmlns="http://schemas.openxmlformats.org/spreadsheetml/2006/main" count="103" uniqueCount="60">
  <si>
    <t>125*90 мм
Aluzinc</t>
  </si>
  <si>
    <t>125*90 мм
Granite</t>
  </si>
  <si>
    <t>150*100 мм
Granite</t>
  </si>
  <si>
    <t>Инструмент для загиба крюков 810 мм</t>
  </si>
  <si>
    <t>Клещи "Гофра"</t>
  </si>
  <si>
    <t xml:space="preserve">диаметр 125/90 - RAL 7024, RAL 9003, RAL 8017, RAL 3005, RR 29, RR 32, RAL 6005, AlZn; </t>
  </si>
  <si>
    <t>шт.</t>
  </si>
  <si>
    <t>25 лет</t>
  </si>
  <si>
    <t xml:space="preserve">Водосток с полимерным покрытием представлен в следующих цветах: </t>
  </si>
  <si>
    <t>диаметр 150/100 - RAL 9003, RAL 8017, RR 32</t>
  </si>
  <si>
    <t xml:space="preserve">Водосточная система Grand Line® изготовлена из оцинкованной стали с двухсторонним полимерным покрытием Granite и покрытием Aluzinc.                                                                                                                            </t>
  </si>
  <si>
    <t>Крюк длинный полоса</t>
  </si>
  <si>
    <t>Крюк короткий полоса</t>
  </si>
  <si>
    <t>Название элемента</t>
  </si>
  <si>
    <t>Прямоугольный желоб,  3м</t>
  </si>
  <si>
    <t>Полукруглый желоб,  3м</t>
  </si>
  <si>
    <t>Соединитель желоба</t>
  </si>
  <si>
    <t>Заглушка желоба</t>
  </si>
  <si>
    <t>Заглушка желоба, левая, правая</t>
  </si>
  <si>
    <t>Воронка желоба</t>
  </si>
  <si>
    <t xml:space="preserve">Крюк длинный </t>
  </si>
  <si>
    <t>Воронка водосборная</t>
  </si>
  <si>
    <t>Угол желоба внутренний, 90 градусов</t>
  </si>
  <si>
    <t>Угол желоба внешний, 90 градусов</t>
  </si>
  <si>
    <t>Воронка врезная</t>
  </si>
  <si>
    <t>Прямоугольная труба, 3м</t>
  </si>
  <si>
    <t>Прямоугольная труба, 3м с коленом</t>
  </si>
  <si>
    <t xml:space="preserve">Прямоугольная труба, 1м </t>
  </si>
  <si>
    <t>Прямоугольная труба, 1м с коленом</t>
  </si>
  <si>
    <t>Колено трубы гофрированное</t>
  </si>
  <si>
    <t>Ед. изм.</t>
  </si>
  <si>
    <t>Угол желоба, внут, внеш, 90º</t>
  </si>
  <si>
    <t>Угол желоба, внут, внеш, 135º</t>
  </si>
  <si>
    <t>Заклепка цветная 3,2*8 RAL 9003, 8017, 3005, 6005 (упак = 1000 шт)</t>
  </si>
  <si>
    <t>Крюк длинный</t>
  </si>
  <si>
    <t>Круглая труба, 3м</t>
  </si>
  <si>
    <t>Крюк короткий</t>
  </si>
  <si>
    <t>Круглая труба соединительная 1м</t>
  </si>
  <si>
    <t>Тройник трубы</t>
  </si>
  <si>
    <t>Колено трубы, 60º</t>
  </si>
  <si>
    <t>Колено стока</t>
  </si>
  <si>
    <t>Кронштейн трубы на кирпич</t>
  </si>
  <si>
    <t>Кронштейн трубы на дерево</t>
  </si>
  <si>
    <t>Кронштейн трубы  на кирпич</t>
  </si>
  <si>
    <t>Защелка для кронштейна</t>
  </si>
  <si>
    <t>Кронштейн трубы  на дерево</t>
  </si>
  <si>
    <t>Стенд водосточных систем 150+125</t>
  </si>
  <si>
    <t>Письменная гарантия Grand Line</t>
  </si>
  <si>
    <t>-</t>
  </si>
  <si>
    <t>Цена, руб.</t>
  </si>
  <si>
    <t>Цена, руб.                        OPTIMA</t>
  </si>
  <si>
    <t>*Водосточная система OPTIMA изготовлена из оцинкованной стали с полимерным покрытием Полиэстер.</t>
  </si>
  <si>
    <t>*Водосток Optima с полимерным покрытием представлен в следующих цветах:  RAL 9003, RAL 8017, RAL 3005, RAL 6005</t>
  </si>
  <si>
    <t>Крюк скрытого крепления (цинк.)</t>
  </si>
  <si>
    <t>Соединитель трубы</t>
  </si>
  <si>
    <t xml:space="preserve">                              Водосточная система Grand Line (пр-во Россия) </t>
  </si>
  <si>
    <t>Sale-roof.ru</t>
  </si>
  <si>
    <t>(495)778-07-09</t>
  </si>
  <si>
    <t>(903)778-07-09</t>
  </si>
  <si>
    <t>(926)228-86-55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</si>
</sst>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([$€]* #,##0.00_);_([$€]* \(#,##0.00\);_([$€]* &quot;-&quot;??_);_(@_)"/>
    <numFmt numFmtId="175" formatCode="0.0000"/>
    <numFmt numFmtId="176" formatCode="#,##0.00_р_."/>
    <numFmt numFmtId="177" formatCode="#,##0.000"/>
    <numFmt numFmtId="178" formatCode="#,##0_р_."/>
    <numFmt numFmtId="179" formatCode="#,##0.0"/>
    <numFmt numFmtId="180" formatCode="#,##0.0000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.00_);_(&quot;$&quot;* \(#,##0.00\);_(&quot;$&quot;* &quot;-&quot;??_);_(@_)"/>
    <numFmt numFmtId="187" formatCode="#,##0_ ;\-#,##0\ "/>
    <numFmt numFmtId="188" formatCode="&quot;￥&quot;#,##0.00_);[Red]\(&quot;￥&quot;#,##0.00\)"/>
    <numFmt numFmtId="189" formatCode="\$#,##0.00_);[Red]\(\$#,##0.00\)"/>
    <numFmt numFmtId="190" formatCode="000"/>
    <numFmt numFmtId="191" formatCode="#,##0&quot;р.&quot;"/>
    <numFmt numFmtId="192" formatCode="#,##0.0_р_."/>
    <numFmt numFmtId="193" formatCode="0.00000000"/>
    <numFmt numFmtId="194" formatCode="0.0000000"/>
    <numFmt numFmtId="195" formatCode="0.000000"/>
    <numFmt numFmtId="196" formatCode="0.00000"/>
    <numFmt numFmtId="197" formatCode="_-* #,##0.000_р_._-;\-* #,##0.000_р_._-;_-* &quot;-&quot;??_р_._-;_-@_-"/>
    <numFmt numFmtId="198" formatCode="_-* #.##0.000_р_._-;\-* #.##0.000_р_._-;_-* &quot;-&quot;??_р_._-;_-@_-"/>
    <numFmt numFmtId="199" formatCode="_-* #.##0.0000_р_._-;\-* #.##0.0000_р_._-;_-* &quot;-&quot;??_р_._-;_-@_-"/>
    <numFmt numFmtId="200" formatCode="_-* #.##0.00000_р_._-;\-* #.##0.00000_р_._-;_-* &quot;-&quot;??_р_._-;_-@_-"/>
    <numFmt numFmtId="201" formatCode="_-* #.##0.000000_р_._-;\-* #.##0.000000_р_._-;_-* &quot;-&quot;??_р_._-;_-@_-"/>
    <numFmt numFmtId="202" formatCode="_-* #.##0.00_р_._-;\-* #.##0.00_р_._-;_-* &quot;-&quot;??_р_._-;_-@_-"/>
    <numFmt numFmtId="203" formatCode="_-* #.##0.0_р_._-;\-* #.##0.0_р_._-;_-* &quot;-&quot;??_р_._-;_-@_-"/>
    <numFmt numFmtId="204" formatCode="_-* #.##0._р_._-;\-* #.##0._р_._-;_-* &quot;-&quot;??_р_._-;_-@_-"/>
    <numFmt numFmtId="205" formatCode="_-* #.##._р_._-;\-* #.##._р_._-;_-* &quot;-&quot;??_р_._-;_-@_ⴆ"/>
    <numFmt numFmtId="206" formatCode="_-* #.#._р_._-;\-* #.#._р_._-;_-* &quot;-&quot;??_р_._-;_-@_ⴆ"/>
    <numFmt numFmtId="207" formatCode="_-* #.*⸭_-;\-* #.*⸭_-;_-* &quot;-&quot;??_р_._-;_-@_ⴆ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 Cyr"/>
      <family val="0"/>
    </font>
    <font>
      <b/>
      <sz val="40"/>
      <name val="Arial Cyr"/>
      <family val="0"/>
    </font>
    <font>
      <b/>
      <sz val="20"/>
      <color indexed="10"/>
      <name val="Arial"/>
      <family val="2"/>
    </font>
    <font>
      <b/>
      <sz val="30"/>
      <color indexed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24"/>
      <name val="Arial Cyr"/>
      <family val="0"/>
    </font>
    <font>
      <b/>
      <sz val="22"/>
      <name val="Arial Cyr"/>
      <family val="0"/>
    </font>
    <font>
      <sz val="27"/>
      <name val="Arial"/>
      <family val="2"/>
    </font>
    <font>
      <sz val="40"/>
      <name val="Arial Cyr"/>
      <family val="0"/>
    </font>
    <font>
      <sz val="26"/>
      <name val="Arial Cyr"/>
      <family val="0"/>
    </font>
    <font>
      <sz val="28"/>
      <name val="Arial Cyr"/>
      <family val="0"/>
    </font>
    <font>
      <b/>
      <sz val="26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72"/>
      <name val="Arial Cyr"/>
      <family val="0"/>
    </font>
    <font>
      <b/>
      <i/>
      <sz val="72"/>
      <color indexed="60"/>
      <name val="Arial Cyr"/>
      <family val="0"/>
    </font>
    <font>
      <b/>
      <sz val="72"/>
      <name val="Arial Cyr"/>
      <family val="0"/>
    </font>
    <font>
      <b/>
      <i/>
      <sz val="72"/>
      <color theme="5" tint="-0.2499700039625167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4" fontId="2" fillId="0" borderId="0" applyFont="0" applyFill="0" applyBorder="0" applyAlignment="0" applyProtection="0"/>
    <xf numFmtId="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103" applyFont="1" applyAlignme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0" xfId="103" applyFont="1" applyAlignment="1">
      <alignment/>
      <protection/>
    </xf>
    <xf numFmtId="0" fontId="30" fillId="0" borderId="0" xfId="0" applyFont="1" applyAlignment="1">
      <alignment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left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32" fillId="24" borderId="14" xfId="103" applyFont="1" applyFill="1" applyBorder="1" applyAlignment="1">
      <alignment horizontal="center" vertical="center" wrapText="1"/>
      <protection/>
    </xf>
    <xf numFmtId="0" fontId="32" fillId="24" borderId="12" xfId="103" applyFont="1" applyFill="1" applyBorder="1" applyAlignment="1">
      <alignment horizontal="center" vertical="center" wrapText="1"/>
      <protection/>
    </xf>
    <xf numFmtId="0" fontId="25" fillId="24" borderId="0" xfId="103" applyFont="1" applyFill="1" applyBorder="1" applyAlignment="1">
      <alignment vertical="center" wrapText="1"/>
      <protection/>
    </xf>
    <xf numFmtId="0" fontId="21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1" fillId="24" borderId="0" xfId="0" applyFont="1" applyFill="1" applyAlignment="1">
      <alignment/>
    </xf>
    <xf numFmtId="9" fontId="34" fillId="24" borderId="0" xfId="103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0" fillId="25" borderId="17" xfId="0" applyNumberFormat="1" applyFont="1" applyFill="1" applyBorder="1" applyAlignment="1">
      <alignment horizontal="center" vertical="center" wrapText="1"/>
    </xf>
    <xf numFmtId="0" fontId="30" fillId="25" borderId="18" xfId="0" applyNumberFormat="1" applyFont="1" applyFill="1" applyBorder="1" applyAlignment="1">
      <alignment horizontal="center" vertical="center" wrapText="1"/>
    </xf>
    <xf numFmtId="0" fontId="30" fillId="25" borderId="16" xfId="0" applyNumberFormat="1" applyFont="1" applyFill="1" applyBorder="1" applyAlignment="1">
      <alignment horizontal="center" vertical="center" wrapText="1"/>
    </xf>
    <xf numFmtId="0" fontId="30" fillId="25" borderId="19" xfId="0" applyNumberFormat="1" applyFont="1" applyFill="1" applyBorder="1" applyAlignment="1">
      <alignment horizontal="center" vertical="center" wrapText="1"/>
    </xf>
    <xf numFmtId="0" fontId="30" fillId="25" borderId="20" xfId="0" applyNumberFormat="1" applyFont="1" applyFill="1" applyBorder="1" applyAlignment="1">
      <alignment horizontal="center" vertical="center" wrapText="1"/>
    </xf>
    <xf numFmtId="0" fontId="30" fillId="25" borderId="21" xfId="0" applyNumberFormat="1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/>
    </xf>
    <xf numFmtId="0" fontId="29" fillId="25" borderId="22" xfId="0" applyFont="1" applyFill="1" applyBorder="1" applyAlignment="1">
      <alignment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/>
    </xf>
    <xf numFmtId="0" fontId="30" fillId="24" borderId="0" xfId="0" applyNumberFormat="1" applyFont="1" applyFill="1" applyAlignment="1">
      <alignment horizontal="center" vertical="center" wrapText="1"/>
    </xf>
    <xf numFmtId="0" fontId="21" fillId="0" borderId="0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0" fillId="0" borderId="0" xfId="0" applyNumberFormat="1" applyFont="1" applyBorder="1" applyAlignment="1">
      <alignment vertical="center" wrapText="1"/>
    </xf>
    <xf numFmtId="1" fontId="39" fillId="0" borderId="24" xfId="0" applyNumberFormat="1" applyFont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39" fillId="0" borderId="16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6" fillId="26" borderId="20" xfId="0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2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37" fillId="25" borderId="22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8" fillId="0" borderId="14" xfId="103" applyFont="1" applyBorder="1" applyAlignment="1">
      <alignment horizontal="left" vertical="center"/>
      <protection/>
    </xf>
    <xf numFmtId="0" fontId="38" fillId="0" borderId="18" xfId="103" applyFont="1" applyBorder="1" applyAlignment="1">
      <alignment horizontal="left" vertical="center"/>
      <protection/>
    </xf>
    <xf numFmtId="0" fontId="38" fillId="0" borderId="29" xfId="103" applyFont="1" applyBorder="1" applyAlignment="1">
      <alignment horizontal="left" vertical="center"/>
      <protection/>
    </xf>
    <xf numFmtId="0" fontId="37" fillId="25" borderId="12" xfId="0" applyFont="1" applyFill="1" applyBorder="1" applyAlignment="1">
      <alignment horizontal="center" vertical="center" wrapText="1"/>
    </xf>
    <xf numFmtId="1" fontId="39" fillId="0" borderId="30" xfId="0" applyNumberFormat="1" applyFont="1" applyBorder="1" applyAlignment="1">
      <alignment horizontal="center" vertical="center"/>
    </xf>
    <xf numFmtId="1" fontId="39" fillId="0" borderId="31" xfId="0" applyNumberFormat="1" applyFont="1" applyBorder="1" applyAlignment="1">
      <alignment horizontal="center" vertical="center"/>
    </xf>
    <xf numFmtId="1" fontId="39" fillId="0" borderId="32" xfId="0" applyNumberFormat="1" applyFont="1" applyBorder="1" applyAlignment="1">
      <alignment horizontal="center" vertical="center"/>
    </xf>
    <xf numFmtId="1" fontId="39" fillId="0" borderId="33" xfId="0" applyNumberFormat="1" applyFont="1" applyBorder="1" applyAlignment="1">
      <alignment horizontal="center" vertical="center"/>
    </xf>
    <xf numFmtId="0" fontId="33" fillId="26" borderId="19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34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/>
    </xf>
    <xf numFmtId="0" fontId="35" fillId="25" borderId="35" xfId="0" applyFont="1" applyFill="1" applyBorder="1" applyAlignment="1">
      <alignment horizontal="center"/>
    </xf>
    <xf numFmtId="0" fontId="37" fillId="25" borderId="36" xfId="0" applyFont="1" applyFill="1" applyBorder="1" applyAlignment="1">
      <alignment horizontal="center" vertical="center" wrapText="1"/>
    </xf>
    <xf numFmtId="0" fontId="37" fillId="25" borderId="37" xfId="0" applyFont="1" applyFill="1" applyBorder="1" applyAlignment="1">
      <alignment horizontal="center" vertical="center" wrapText="1"/>
    </xf>
    <xf numFmtId="0" fontId="37" fillId="25" borderId="38" xfId="0" applyFont="1" applyFill="1" applyBorder="1" applyAlignment="1">
      <alignment horizontal="center" vertical="center" wrapText="1"/>
    </xf>
    <xf numFmtId="0" fontId="37" fillId="25" borderId="39" xfId="0" applyFont="1" applyFill="1" applyBorder="1" applyAlignment="1">
      <alignment horizontal="center" vertical="center" wrapText="1"/>
    </xf>
    <xf numFmtId="0" fontId="37" fillId="25" borderId="21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/>
    </xf>
    <xf numFmtId="0" fontId="37" fillId="25" borderId="40" xfId="0" applyFont="1" applyFill="1" applyBorder="1" applyAlignment="1">
      <alignment horizontal="center" vertical="center" wrapText="1"/>
    </xf>
    <xf numFmtId="0" fontId="26" fillId="24" borderId="19" xfId="103" applyFont="1" applyFill="1" applyBorder="1" applyAlignment="1">
      <alignment horizontal="center" vertical="center"/>
      <protection/>
    </xf>
    <xf numFmtId="0" fontId="26" fillId="24" borderId="34" xfId="103" applyFont="1" applyFill="1" applyBorder="1" applyAlignment="1">
      <alignment horizontal="center" vertical="center"/>
      <protection/>
    </xf>
    <xf numFmtId="0" fontId="26" fillId="24" borderId="20" xfId="103" applyFont="1" applyFill="1" applyBorder="1" applyAlignment="1">
      <alignment horizontal="center" vertical="center"/>
      <protection/>
    </xf>
    <xf numFmtId="0" fontId="26" fillId="24" borderId="23" xfId="103" applyFont="1" applyFill="1" applyBorder="1" applyAlignment="1">
      <alignment horizontal="center" vertical="center"/>
      <protection/>
    </xf>
    <xf numFmtId="0" fontId="26" fillId="24" borderId="21" xfId="103" applyFont="1" applyFill="1" applyBorder="1" applyAlignment="1">
      <alignment horizontal="center" vertical="center"/>
      <protection/>
    </xf>
    <xf numFmtId="0" fontId="26" fillId="24" borderId="40" xfId="103" applyFont="1" applyFill="1" applyBorder="1" applyAlignment="1">
      <alignment horizontal="center" vertical="center"/>
      <protection/>
    </xf>
    <xf numFmtId="0" fontId="34" fillId="24" borderId="41" xfId="103" applyNumberFormat="1" applyFont="1" applyFill="1" applyBorder="1" applyAlignment="1">
      <alignment horizontal="center" vertical="center"/>
      <protection/>
    </xf>
    <xf numFmtId="0" fontId="34" fillId="24" borderId="22" xfId="103" applyNumberFormat="1" applyFont="1" applyFill="1" applyBorder="1" applyAlignment="1">
      <alignment horizontal="center" vertical="center"/>
      <protection/>
    </xf>
    <xf numFmtId="0" fontId="34" fillId="24" borderId="13" xfId="103" applyNumberFormat="1" applyFont="1" applyFill="1" applyBorder="1" applyAlignment="1">
      <alignment horizontal="center" vertical="center"/>
      <protection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6" fillId="26" borderId="20" xfId="0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23" xfId="0" applyFont="1" applyFill="1" applyBorder="1" applyAlignment="1">
      <alignment horizontal="center" vertical="center" wrapText="1"/>
    </xf>
    <xf numFmtId="0" fontId="36" fillId="26" borderId="21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6" borderId="40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/>
    </xf>
    <xf numFmtId="0" fontId="29" fillId="20" borderId="18" xfId="0" applyFont="1" applyFill="1" applyBorder="1" applyAlignment="1">
      <alignment horizontal="center"/>
    </xf>
    <xf numFmtId="0" fontId="29" fillId="20" borderId="29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3" fillId="26" borderId="0" xfId="0" applyFont="1" applyFill="1" applyBorder="1" applyAlignment="1">
      <alignment horizontal="center"/>
    </xf>
    <xf numFmtId="0" fontId="33" fillId="26" borderId="23" xfId="0" applyFont="1" applyFill="1" applyBorder="1" applyAlignment="1">
      <alignment horizontal="center"/>
    </xf>
    <xf numFmtId="0" fontId="33" fillId="26" borderId="20" xfId="0" applyNumberFormat="1" applyFont="1" applyFill="1" applyBorder="1" applyAlignment="1">
      <alignment horizontal="center" vertical="center" wrapText="1"/>
    </xf>
    <xf numFmtId="0" fontId="33" fillId="26" borderId="0" xfId="0" applyNumberFormat="1" applyFont="1" applyFill="1" applyBorder="1" applyAlignment="1">
      <alignment horizontal="center" vertical="center" wrapText="1"/>
    </xf>
    <xf numFmtId="0" fontId="33" fillId="26" borderId="23" xfId="0" applyNumberFormat="1" applyFont="1" applyFill="1" applyBorder="1" applyAlignment="1">
      <alignment horizontal="center" vertical="center" wrapText="1"/>
    </xf>
    <xf numFmtId="1" fontId="39" fillId="0" borderId="32" xfId="0" applyNumberFormat="1" applyFont="1" applyFill="1" applyBorder="1" applyAlignment="1">
      <alignment horizontal="center" vertical="center"/>
    </xf>
    <xf numFmtId="1" fontId="39" fillId="0" borderId="33" xfId="0" applyNumberFormat="1" applyFont="1" applyFill="1" applyBorder="1" applyAlignment="1">
      <alignment horizontal="center" vertical="center"/>
    </xf>
    <xf numFmtId="1" fontId="39" fillId="0" borderId="42" xfId="0" applyNumberFormat="1" applyFont="1" applyFill="1" applyBorder="1" applyAlignment="1">
      <alignment horizontal="center" vertical="center"/>
    </xf>
    <xf numFmtId="1" fontId="39" fillId="0" borderId="43" xfId="0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36" fillId="26" borderId="34" xfId="0" applyFont="1" applyFill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center" vertical="center" wrapText="1"/>
    </xf>
    <xf numFmtId="0" fontId="30" fillId="24" borderId="14" xfId="0" applyNumberFormat="1" applyFont="1" applyFill="1" applyBorder="1" applyAlignment="1">
      <alignment horizontal="center" vertical="center" wrapText="1"/>
    </xf>
    <xf numFmtId="0" fontId="30" fillId="24" borderId="18" xfId="0" applyNumberFormat="1" applyFont="1" applyFill="1" applyBorder="1" applyAlignment="1">
      <alignment horizontal="center" vertical="center" wrapText="1"/>
    </xf>
    <xf numFmtId="0" fontId="30" fillId="24" borderId="29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9" fontId="41" fillId="0" borderId="14" xfId="0" applyNumberFormat="1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9" fontId="44" fillId="0" borderId="14" xfId="0" applyNumberFormat="1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</cellXfs>
  <cellStyles count="103">
    <cellStyle name="Normal" xfId="0"/>
    <cellStyle name=" 1" xfId="15"/>
    <cellStyle name="_~1613671" xfId="16"/>
    <cellStyle name="_~7644457" xfId="17"/>
    <cellStyle name="_price_der_nov_раб" xfId="18"/>
    <cellStyle name="_price_der_nov_раб_~2260219" xfId="19"/>
    <cellStyle name="_price_der_nov_раб_~2260219_~2131575" xfId="20"/>
    <cellStyle name="_price_der_nov_раб_~2260219_Дилерский прайс-лист 13.02.14 Texture" xfId="21"/>
    <cellStyle name="_price_der_nov_раб_~2260219_Дилерский прайс-лист 20.02.14 фальц" xfId="22"/>
    <cellStyle name="_price_der_nov_раб_~2260219_Дилерский прайс-лист 24.02.14 Quarzit20" xfId="23"/>
    <cellStyle name="_price_der_nov_раб_~2260219_Прайс полный ассортимент Центр от 09.07" xfId="24"/>
    <cellStyle name="_price_der_nov_раб_~6447645" xfId="25"/>
    <cellStyle name="_price_der_nov_раб_GL розничный прайс Краснодар - 03.09.12" xfId="26"/>
    <cellStyle name="_price_der_nov_раб_дилерский прайс - лист 17.02.12 ПИТЕР" xfId="27"/>
    <cellStyle name="_price_der_nov_раб_дилерский прайс - лист 18.04.12" xfId="28"/>
    <cellStyle name="_price_der_nov_раб_Прайс для Краснодара 2" xfId="29"/>
    <cellStyle name="_price_der_nov_раб_Прайс полный ассортимент 22.12.2010  Центр" xfId="30"/>
    <cellStyle name="_price_der_nov_раб_Прайс полный ассортимент от 06.02.12 Одинцово" xfId="31"/>
    <cellStyle name="_price_der_nov_раб_Прайс полный ассортимент от 06.02.12 Центр" xfId="32"/>
    <cellStyle name="_price_der_nov_раб_Прайс полный ассортимент от 19.10.2011 Центр" xfId="33"/>
    <cellStyle name="_price_der_nov_раб_Прайс полный ассортимент СПБ  от 22.08.12 Ворота + фигурный профнастил" xfId="34"/>
    <cellStyle name="_price_der_nov_раб_Прайс полный ассортимент Центр от 01.06.12" xfId="35"/>
    <cellStyle name="_price_der_nov_раб_Прайс полный ассортимент Центр от 06.08.12" xfId="36"/>
    <cellStyle name="_price_der_nov_раб_Прайс полный ассортимент Центр от 22.08.12 Ворота + фигурный профнастил" xfId="37"/>
    <cellStyle name="_price_der_nov_раб_Прайс полный ассортимент Центр от 29.06.12" xfId="38"/>
    <cellStyle name="_Книга2" xfId="39"/>
    <cellStyle name="_лестницы" xfId="40"/>
    <cellStyle name="_прайс-лист розница" xfId="41"/>
    <cellStyle name="-15-1976" xfId="42"/>
    <cellStyle name="20% - Акцент1" xfId="43"/>
    <cellStyle name="20% - Акцент2" xfId="44"/>
    <cellStyle name="20% - Акцент3" xfId="45"/>
    <cellStyle name="20% - Акцент4" xfId="46"/>
    <cellStyle name="20% - Акцент5" xfId="47"/>
    <cellStyle name="20% - Акцент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Акцент1" xfId="55"/>
    <cellStyle name="60% - Акцент2" xfId="56"/>
    <cellStyle name="60% - Акцент3" xfId="57"/>
    <cellStyle name="60% - Акцент4" xfId="58"/>
    <cellStyle name="60% - Акцент5" xfId="59"/>
    <cellStyle name="60% - Акцент6" xfId="60"/>
    <cellStyle name="Euro" xfId="61"/>
    <cellStyle name="Normal_Sheet1" xfId="62"/>
    <cellStyle name="Standaard 10" xfId="63"/>
    <cellStyle name="Standaard 11" xfId="64"/>
    <cellStyle name="Standaard 12" xfId="65"/>
    <cellStyle name="Standaard 2" xfId="66"/>
    <cellStyle name="Standaard 3" xfId="67"/>
    <cellStyle name="Standaard 4" xfId="68"/>
    <cellStyle name="Standaard 5" xfId="69"/>
    <cellStyle name="Standaard 6" xfId="70"/>
    <cellStyle name="Standaard 7" xfId="71"/>
    <cellStyle name="Standaard 8" xfId="72"/>
    <cellStyle name="Standaard 9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 2" xfId="96"/>
    <cellStyle name="Обычный 2_Аквасток 1" xfId="97"/>
    <cellStyle name="Обычный 3" xfId="98"/>
    <cellStyle name="Обычный 4" xfId="99"/>
    <cellStyle name="Обычный 5" xfId="100"/>
    <cellStyle name="Обычный 7" xfId="101"/>
    <cellStyle name="Обычный 8" xfId="102"/>
    <cellStyle name="Обычный_прайс дилерский _14.06.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emf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pn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 rot="1800000"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i1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</xdr:row>
      <xdr:rowOff>85725</xdr:rowOff>
    </xdr:from>
    <xdr:to>
      <xdr:col>0</xdr:col>
      <xdr:colOff>1333500</xdr:colOff>
      <xdr:row>9</xdr:row>
      <xdr:rowOff>895350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96050"/>
          <a:ext cx="8953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276225</xdr:colOff>
      <xdr:row>10</xdr:row>
      <xdr:rowOff>28575</xdr:rowOff>
    </xdr:from>
    <xdr:to>
      <xdr:col>0</xdr:col>
      <xdr:colOff>1562100</xdr:colOff>
      <xdr:row>10</xdr:row>
      <xdr:rowOff>781050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391400"/>
          <a:ext cx="12954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533400</xdr:colOff>
      <xdr:row>11</xdr:row>
      <xdr:rowOff>38100</xdr:rowOff>
    </xdr:from>
    <xdr:to>
      <xdr:col>0</xdr:col>
      <xdr:colOff>1352550</xdr:colOff>
      <xdr:row>11</xdr:row>
      <xdr:rowOff>838200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8353425"/>
          <a:ext cx="8191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12</xdr:row>
      <xdr:rowOff>76200</xdr:rowOff>
    </xdr:from>
    <xdr:to>
      <xdr:col>0</xdr:col>
      <xdr:colOff>1600200</xdr:colOff>
      <xdr:row>12</xdr:row>
      <xdr:rowOff>819150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344025"/>
          <a:ext cx="13811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13</xdr:row>
      <xdr:rowOff>47625</xdr:rowOff>
    </xdr:from>
    <xdr:to>
      <xdr:col>0</xdr:col>
      <xdr:colOff>1628775</xdr:colOff>
      <xdr:row>13</xdr:row>
      <xdr:rowOff>847725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026795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38100</xdr:rowOff>
    </xdr:from>
    <xdr:to>
      <xdr:col>0</xdr:col>
      <xdr:colOff>1419225</xdr:colOff>
      <xdr:row>14</xdr:row>
      <xdr:rowOff>828675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11210925"/>
          <a:ext cx="9048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15</xdr:row>
      <xdr:rowOff>47625</xdr:rowOff>
    </xdr:from>
    <xdr:to>
      <xdr:col>0</xdr:col>
      <xdr:colOff>1295400</xdr:colOff>
      <xdr:row>15</xdr:row>
      <xdr:rowOff>933450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12172950"/>
          <a:ext cx="7524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609600</xdr:colOff>
      <xdr:row>16</xdr:row>
      <xdr:rowOff>19050</xdr:rowOff>
    </xdr:from>
    <xdr:to>
      <xdr:col>0</xdr:col>
      <xdr:colOff>1295400</xdr:colOff>
      <xdr:row>16</xdr:row>
      <xdr:rowOff>857250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3096875"/>
          <a:ext cx="6858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20</xdr:row>
      <xdr:rowOff>76200</xdr:rowOff>
    </xdr:from>
    <xdr:to>
      <xdr:col>0</xdr:col>
      <xdr:colOff>1285875</xdr:colOff>
      <xdr:row>20</xdr:row>
      <xdr:rowOff>885825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6964025"/>
          <a:ext cx="7429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438150</xdr:colOff>
      <xdr:row>16</xdr:row>
      <xdr:rowOff>857250</xdr:rowOff>
    </xdr:from>
    <xdr:to>
      <xdr:col>0</xdr:col>
      <xdr:colOff>1371600</xdr:colOff>
      <xdr:row>17</xdr:row>
      <xdr:rowOff>885825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13935075"/>
          <a:ext cx="9334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76200</xdr:rowOff>
    </xdr:from>
    <xdr:to>
      <xdr:col>0</xdr:col>
      <xdr:colOff>1685925</xdr:colOff>
      <xdr:row>33</xdr:row>
      <xdr:rowOff>1200150</xdr:rowOff>
    </xdr:to>
    <xdr:pic>
      <xdr:nvPicPr>
        <xdr:cNvPr id="30" name="Picture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29013150"/>
          <a:ext cx="160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28575</xdr:rowOff>
    </xdr:from>
    <xdr:to>
      <xdr:col>0</xdr:col>
      <xdr:colOff>1638300</xdr:colOff>
      <xdr:row>31</xdr:row>
      <xdr:rowOff>904875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" y="26917650"/>
          <a:ext cx="1533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21</xdr:row>
      <xdr:rowOff>76200</xdr:rowOff>
    </xdr:from>
    <xdr:to>
      <xdr:col>0</xdr:col>
      <xdr:colOff>1562100</xdr:colOff>
      <xdr:row>21</xdr:row>
      <xdr:rowOff>857250</xdr:rowOff>
    </xdr:to>
    <xdr:pic>
      <xdr:nvPicPr>
        <xdr:cNvPr id="32" name="Picture 49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17916525"/>
          <a:ext cx="13430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22</xdr:row>
      <xdr:rowOff>76200</xdr:rowOff>
    </xdr:from>
    <xdr:to>
      <xdr:col>0</xdr:col>
      <xdr:colOff>1571625</xdr:colOff>
      <xdr:row>22</xdr:row>
      <xdr:rowOff>838200</xdr:rowOff>
    </xdr:to>
    <xdr:pic>
      <xdr:nvPicPr>
        <xdr:cNvPr id="33" name="Picture 49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6225" y="18869025"/>
          <a:ext cx="1304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514350</xdr:colOff>
      <xdr:row>23</xdr:row>
      <xdr:rowOff>0</xdr:rowOff>
    </xdr:from>
    <xdr:to>
      <xdr:col>0</xdr:col>
      <xdr:colOff>1609725</xdr:colOff>
      <xdr:row>23</xdr:row>
      <xdr:rowOff>866775</xdr:rowOff>
    </xdr:to>
    <xdr:pic>
      <xdr:nvPicPr>
        <xdr:cNvPr id="34" name="Picture 49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19745325"/>
          <a:ext cx="10953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523875</xdr:colOff>
      <xdr:row>24</xdr:row>
      <xdr:rowOff>28575</xdr:rowOff>
    </xdr:from>
    <xdr:to>
      <xdr:col>0</xdr:col>
      <xdr:colOff>1552575</xdr:colOff>
      <xdr:row>24</xdr:row>
      <xdr:rowOff>952500</xdr:rowOff>
    </xdr:to>
    <xdr:pic>
      <xdr:nvPicPr>
        <xdr:cNvPr id="35" name="Picture 49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20726400"/>
          <a:ext cx="10287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47625</xdr:rowOff>
    </xdr:from>
    <xdr:to>
      <xdr:col>0</xdr:col>
      <xdr:colOff>1409700</xdr:colOff>
      <xdr:row>28</xdr:row>
      <xdr:rowOff>809625</xdr:rowOff>
    </xdr:to>
    <xdr:pic>
      <xdr:nvPicPr>
        <xdr:cNvPr id="36" name="Picture 49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8150" y="24555450"/>
          <a:ext cx="9715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26</xdr:row>
      <xdr:rowOff>47625</xdr:rowOff>
    </xdr:from>
    <xdr:to>
      <xdr:col>0</xdr:col>
      <xdr:colOff>1600200</xdr:colOff>
      <xdr:row>26</xdr:row>
      <xdr:rowOff>885825</xdr:rowOff>
    </xdr:to>
    <xdr:pic>
      <xdr:nvPicPr>
        <xdr:cNvPr id="37" name="Picture 499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22650450"/>
          <a:ext cx="12954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25</xdr:row>
      <xdr:rowOff>76200</xdr:rowOff>
    </xdr:from>
    <xdr:to>
      <xdr:col>0</xdr:col>
      <xdr:colOff>1590675</xdr:colOff>
      <xdr:row>25</xdr:row>
      <xdr:rowOff>923925</xdr:rowOff>
    </xdr:to>
    <xdr:pic>
      <xdr:nvPicPr>
        <xdr:cNvPr id="38" name="Picture 4998" descr="kronsht_na_kamen_120_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" y="217265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19</xdr:row>
      <xdr:rowOff>123825</xdr:rowOff>
    </xdr:from>
    <xdr:to>
      <xdr:col>0</xdr:col>
      <xdr:colOff>1438275</xdr:colOff>
      <xdr:row>19</xdr:row>
      <xdr:rowOff>847725</xdr:rowOff>
    </xdr:to>
    <xdr:pic>
      <xdr:nvPicPr>
        <xdr:cNvPr id="39" name="Picture 2560" descr="IMG_186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0025" y="1605915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18</xdr:row>
      <xdr:rowOff>47625</xdr:rowOff>
    </xdr:from>
    <xdr:to>
      <xdr:col>0</xdr:col>
      <xdr:colOff>971550</xdr:colOff>
      <xdr:row>18</xdr:row>
      <xdr:rowOff>857250</xdr:rowOff>
    </xdr:to>
    <xdr:pic>
      <xdr:nvPicPr>
        <xdr:cNvPr id="40" name="Picture 2561" descr="IMG_18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1503045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</xdr:row>
      <xdr:rowOff>95250</xdr:rowOff>
    </xdr:from>
    <xdr:to>
      <xdr:col>0</xdr:col>
      <xdr:colOff>1676400</xdr:colOff>
      <xdr:row>32</xdr:row>
      <xdr:rowOff>866775</xdr:rowOff>
    </xdr:to>
    <xdr:pic>
      <xdr:nvPicPr>
        <xdr:cNvPr id="41" name="Picture 2" descr="C:\Documents and Settings\okomolov\Рабочий стол\Гофра_фото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4775" y="27936825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9</xdr:row>
      <xdr:rowOff>190500</xdr:rowOff>
    </xdr:from>
    <xdr:to>
      <xdr:col>7</xdr:col>
      <xdr:colOff>1733550</xdr:colOff>
      <xdr:row>9</xdr:row>
      <xdr:rowOff>885825</xdr:rowOff>
    </xdr:to>
    <xdr:pic>
      <xdr:nvPicPr>
        <xdr:cNvPr id="42" name="Picture 68" descr="желоб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764500" y="6600825"/>
          <a:ext cx="146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21</xdr:row>
      <xdr:rowOff>47625</xdr:rowOff>
    </xdr:from>
    <xdr:to>
      <xdr:col>7</xdr:col>
      <xdr:colOff>1466850</xdr:colOff>
      <xdr:row>21</xdr:row>
      <xdr:rowOff>847725</xdr:rowOff>
    </xdr:to>
    <xdr:pic>
      <xdr:nvPicPr>
        <xdr:cNvPr id="43" name="Picture 69" descr="02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678775" y="1788795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23</xdr:row>
      <xdr:rowOff>76200</xdr:rowOff>
    </xdr:from>
    <xdr:to>
      <xdr:col>7</xdr:col>
      <xdr:colOff>1504950</xdr:colOff>
      <xdr:row>23</xdr:row>
      <xdr:rowOff>904875</xdr:rowOff>
    </xdr:to>
    <xdr:pic>
      <xdr:nvPicPr>
        <xdr:cNvPr id="44" name="Picture 70" descr="02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78775" y="19821525"/>
          <a:ext cx="1304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11</xdr:row>
      <xdr:rowOff>142875</xdr:rowOff>
    </xdr:from>
    <xdr:to>
      <xdr:col>7</xdr:col>
      <xdr:colOff>1066800</xdr:colOff>
      <xdr:row>11</xdr:row>
      <xdr:rowOff>714375</xdr:rowOff>
    </xdr:to>
    <xdr:pic>
      <xdr:nvPicPr>
        <xdr:cNvPr id="45" name="Picture 71" descr="0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678775" y="8458200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1343025</xdr:colOff>
      <xdr:row>11</xdr:row>
      <xdr:rowOff>142875</xdr:rowOff>
    </xdr:from>
    <xdr:to>
      <xdr:col>7</xdr:col>
      <xdr:colOff>2209800</xdr:colOff>
      <xdr:row>11</xdr:row>
      <xdr:rowOff>714375</xdr:rowOff>
    </xdr:to>
    <xdr:pic>
      <xdr:nvPicPr>
        <xdr:cNvPr id="46" name="Picture 72" descr="01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831300" y="8458200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14</xdr:row>
      <xdr:rowOff>76200</xdr:rowOff>
    </xdr:from>
    <xdr:to>
      <xdr:col>7</xdr:col>
      <xdr:colOff>1685925</xdr:colOff>
      <xdr:row>14</xdr:row>
      <xdr:rowOff>885825</xdr:rowOff>
    </xdr:to>
    <xdr:pic>
      <xdr:nvPicPr>
        <xdr:cNvPr id="47" name="Picture 73" descr="01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812125" y="11249025"/>
          <a:ext cx="1362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10</xdr:row>
      <xdr:rowOff>76200</xdr:rowOff>
    </xdr:from>
    <xdr:to>
      <xdr:col>7</xdr:col>
      <xdr:colOff>1447800</xdr:colOff>
      <xdr:row>10</xdr:row>
      <xdr:rowOff>914400</xdr:rowOff>
    </xdr:to>
    <xdr:pic>
      <xdr:nvPicPr>
        <xdr:cNvPr id="48" name="Picture 74" descr="01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926425" y="7439025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18</xdr:row>
      <xdr:rowOff>76200</xdr:rowOff>
    </xdr:from>
    <xdr:to>
      <xdr:col>7</xdr:col>
      <xdr:colOff>1762125</xdr:colOff>
      <xdr:row>18</xdr:row>
      <xdr:rowOff>838200</xdr:rowOff>
    </xdr:to>
    <xdr:pic>
      <xdr:nvPicPr>
        <xdr:cNvPr id="49" name="Picture 75" descr="01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793075" y="1505902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17</xdr:row>
      <xdr:rowOff>76200</xdr:rowOff>
    </xdr:from>
    <xdr:to>
      <xdr:col>7</xdr:col>
      <xdr:colOff>1762125</xdr:colOff>
      <xdr:row>17</xdr:row>
      <xdr:rowOff>885825</xdr:rowOff>
    </xdr:to>
    <xdr:pic>
      <xdr:nvPicPr>
        <xdr:cNvPr id="50" name="Picture 76" descr="0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935950" y="141065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15</xdr:row>
      <xdr:rowOff>114300</xdr:rowOff>
    </xdr:from>
    <xdr:to>
      <xdr:col>7</xdr:col>
      <xdr:colOff>1371600</xdr:colOff>
      <xdr:row>15</xdr:row>
      <xdr:rowOff>866775</xdr:rowOff>
    </xdr:to>
    <xdr:pic>
      <xdr:nvPicPr>
        <xdr:cNvPr id="51" name="Picture 77" descr="00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402675" y="12239625"/>
          <a:ext cx="457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47625</xdr:rowOff>
    </xdr:from>
    <xdr:to>
      <xdr:col>7</xdr:col>
      <xdr:colOff>1666875</xdr:colOff>
      <xdr:row>12</xdr:row>
      <xdr:rowOff>923925</xdr:rowOff>
    </xdr:to>
    <xdr:pic>
      <xdr:nvPicPr>
        <xdr:cNvPr id="52" name="Picture 78" descr="00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574000" y="931545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47625</xdr:rowOff>
    </xdr:from>
    <xdr:to>
      <xdr:col>7</xdr:col>
      <xdr:colOff>1666875</xdr:colOff>
      <xdr:row>13</xdr:row>
      <xdr:rowOff>923925</xdr:rowOff>
    </xdr:to>
    <xdr:pic>
      <xdr:nvPicPr>
        <xdr:cNvPr id="53" name="Picture 79" descr="00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574000" y="1026795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19</xdr:row>
      <xdr:rowOff>47625</xdr:rowOff>
    </xdr:from>
    <xdr:to>
      <xdr:col>7</xdr:col>
      <xdr:colOff>1638300</xdr:colOff>
      <xdr:row>19</xdr:row>
      <xdr:rowOff>904875</xdr:rowOff>
    </xdr:to>
    <xdr:pic>
      <xdr:nvPicPr>
        <xdr:cNvPr id="54" name="Picture 80" descr="0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735925" y="1598295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20</xdr:row>
      <xdr:rowOff>76200</xdr:rowOff>
    </xdr:from>
    <xdr:to>
      <xdr:col>7</xdr:col>
      <xdr:colOff>1762125</xdr:colOff>
      <xdr:row>20</xdr:row>
      <xdr:rowOff>838200</xdr:rowOff>
    </xdr:to>
    <xdr:pic>
      <xdr:nvPicPr>
        <xdr:cNvPr id="55" name="Picture 81" descr="01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793075" y="1696402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6</xdr:row>
      <xdr:rowOff>171450</xdr:rowOff>
    </xdr:from>
    <xdr:to>
      <xdr:col>1</xdr:col>
      <xdr:colOff>2009775</xdr:colOff>
      <xdr:row>6</xdr:row>
      <xdr:rowOff>733425</xdr:rowOff>
    </xdr:to>
    <xdr:pic>
      <xdr:nvPicPr>
        <xdr:cNvPr id="56" name="Рисунок 9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04850" y="4171950"/>
          <a:ext cx="3076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16</xdr:row>
      <xdr:rowOff>38100</xdr:rowOff>
    </xdr:from>
    <xdr:to>
      <xdr:col>7</xdr:col>
      <xdr:colOff>2028825</xdr:colOff>
      <xdr:row>16</xdr:row>
      <xdr:rowOff>876300</xdr:rowOff>
    </xdr:to>
    <xdr:pic>
      <xdr:nvPicPr>
        <xdr:cNvPr id="57" name="Picture 270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183600" y="13115925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27</xdr:row>
      <xdr:rowOff>123825</xdr:rowOff>
    </xdr:from>
    <xdr:to>
      <xdr:col>0</xdr:col>
      <xdr:colOff>1190625</xdr:colOff>
      <xdr:row>27</xdr:row>
      <xdr:rowOff>904875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61975" y="2367915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22</xdr:row>
      <xdr:rowOff>123825</xdr:rowOff>
    </xdr:from>
    <xdr:to>
      <xdr:col>7</xdr:col>
      <xdr:colOff>1743075</xdr:colOff>
      <xdr:row>22</xdr:row>
      <xdr:rowOff>876300</xdr:rowOff>
    </xdr:to>
    <xdr:pic>
      <xdr:nvPicPr>
        <xdr:cNvPr id="59" name="Picture 3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012150" y="1891665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SheetLayoutView="40" zoomScalePageLayoutView="0" workbookViewId="0" topLeftCell="A1">
      <selection activeCell="I5" sqref="I5"/>
    </sheetView>
  </sheetViews>
  <sheetFormatPr defaultColWidth="25.25390625" defaultRowHeight="12.75"/>
  <cols>
    <col min="1" max="1" width="23.25390625" style="1" customWidth="1"/>
    <col min="2" max="2" width="81.25390625" style="1" customWidth="1"/>
    <col min="3" max="3" width="26.375" style="1" bestFit="1" customWidth="1"/>
    <col min="4" max="6" width="44.875" style="1" customWidth="1"/>
    <col min="7" max="7" width="3.375" style="1" customWidth="1"/>
    <col min="8" max="9" width="35.875" style="1" customWidth="1"/>
    <col min="10" max="10" width="19.75390625" style="1" customWidth="1"/>
    <col min="11" max="14" width="19.00390625" style="1" customWidth="1"/>
    <col min="15" max="15" width="7.00390625" style="1" customWidth="1"/>
    <col min="16" max="16" width="19.00390625" style="1" customWidth="1"/>
    <col min="17" max="18" width="16.75390625" style="1" customWidth="1"/>
    <col min="19" max="16384" width="25.25390625" style="1" customWidth="1"/>
  </cols>
  <sheetData>
    <row r="1" spans="1:12" ht="76.5" customHeight="1">
      <c r="A1" s="139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2" ht="178.5" customHeight="1" hidden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178.5" customHeight="1" hidden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79.5" customHeight="1">
      <c r="A4" s="136"/>
      <c r="B4" s="137"/>
      <c r="C4" s="137"/>
      <c r="D4" s="140" t="s">
        <v>57</v>
      </c>
      <c r="E4" s="140"/>
      <c r="F4" s="140"/>
      <c r="G4" s="137"/>
      <c r="H4" s="137"/>
      <c r="I4" s="137"/>
      <c r="J4" s="137"/>
      <c r="K4" s="137"/>
      <c r="L4" s="138"/>
    </row>
    <row r="5" spans="1:12" ht="79.5" customHeight="1">
      <c r="A5" s="136"/>
      <c r="B5" s="137"/>
      <c r="C5" s="137"/>
      <c r="D5" s="140" t="s">
        <v>58</v>
      </c>
      <c r="E5" s="140"/>
      <c r="F5" s="140"/>
      <c r="G5" s="137"/>
      <c r="H5" s="137"/>
      <c r="I5" s="137"/>
      <c r="J5" s="137"/>
      <c r="K5" s="137"/>
      <c r="L5" s="138"/>
    </row>
    <row r="6" spans="1:12" ht="79.5" customHeight="1">
      <c r="A6" s="136"/>
      <c r="B6" s="137"/>
      <c r="C6" s="137"/>
      <c r="D6" s="140" t="s">
        <v>59</v>
      </c>
      <c r="E6" s="140"/>
      <c r="F6" s="140"/>
      <c r="G6" s="137"/>
      <c r="H6" s="137"/>
      <c r="I6" s="137"/>
      <c r="J6" s="137"/>
      <c r="K6" s="137"/>
      <c r="L6" s="138"/>
    </row>
    <row r="7" spans="1:19" ht="77.25" customHeight="1">
      <c r="A7" s="74" t="s">
        <v>55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  <c r="M7" s="10"/>
      <c r="N7" s="10"/>
      <c r="O7" s="10"/>
      <c r="P7" s="10"/>
      <c r="Q7" s="7"/>
      <c r="R7" s="7"/>
      <c r="S7" s="3"/>
    </row>
    <row r="8" spans="1:19" ht="37.5">
      <c r="A8" s="47"/>
      <c r="B8" s="69" t="s">
        <v>13</v>
      </c>
      <c r="C8" s="69" t="s">
        <v>30</v>
      </c>
      <c r="D8" s="91" t="s">
        <v>49</v>
      </c>
      <c r="E8" s="92"/>
      <c r="F8" s="93"/>
      <c r="G8" s="50"/>
      <c r="H8" s="85"/>
      <c r="I8" s="87" t="s">
        <v>13</v>
      </c>
      <c r="J8" s="89" t="s">
        <v>30</v>
      </c>
      <c r="K8" s="70" t="s">
        <v>50</v>
      </c>
      <c r="L8" s="70"/>
      <c r="M8" s="11"/>
      <c r="N8" s="11"/>
      <c r="O8" s="11"/>
      <c r="P8" s="11"/>
      <c r="Q8" s="5"/>
      <c r="R8" s="3"/>
      <c r="S8" s="3"/>
    </row>
    <row r="9" spans="1:19" ht="75" customHeight="1" thickBot="1">
      <c r="A9" s="47"/>
      <c r="B9" s="70"/>
      <c r="C9" s="70"/>
      <c r="D9" s="48" t="s">
        <v>0</v>
      </c>
      <c r="E9" s="48" t="s">
        <v>1</v>
      </c>
      <c r="F9" s="49" t="s">
        <v>2</v>
      </c>
      <c r="G9" s="39"/>
      <c r="H9" s="86"/>
      <c r="I9" s="88"/>
      <c r="J9" s="90"/>
      <c r="K9" s="77"/>
      <c r="L9" s="77"/>
      <c r="M9" s="11"/>
      <c r="N9" s="11"/>
      <c r="O9" s="11"/>
      <c r="P9" s="11"/>
      <c r="Q9" s="5"/>
      <c r="R9" s="3"/>
      <c r="S9" s="3"/>
    </row>
    <row r="10" spans="1:19" ht="75" customHeight="1">
      <c r="A10" s="12"/>
      <c r="B10" s="13" t="s">
        <v>15</v>
      </c>
      <c r="C10" s="14" t="s">
        <v>6</v>
      </c>
      <c r="D10" s="66">
        <v>628</v>
      </c>
      <c r="E10" s="68">
        <f>ROUND(880*(1-D50),2)</f>
        <v>880</v>
      </c>
      <c r="F10" s="68">
        <f>ROUND(1052*(1-E50),2)</f>
        <v>1052</v>
      </c>
      <c r="G10" s="40"/>
      <c r="H10" s="9"/>
      <c r="I10" s="60" t="s">
        <v>14</v>
      </c>
      <c r="J10" s="57" t="s">
        <v>6</v>
      </c>
      <c r="K10" s="78">
        <v>374</v>
      </c>
      <c r="L10" s="79"/>
      <c r="M10" s="11"/>
      <c r="N10" s="11"/>
      <c r="O10" s="11"/>
      <c r="P10" s="11"/>
      <c r="Q10" s="4"/>
      <c r="R10" s="3"/>
      <c r="S10" s="3"/>
    </row>
    <row r="11" spans="1:19" ht="75" customHeight="1">
      <c r="A11" s="12"/>
      <c r="B11" s="13" t="s">
        <v>16</v>
      </c>
      <c r="C11" s="14" t="s">
        <v>6</v>
      </c>
      <c r="D11" s="67">
        <v>116</v>
      </c>
      <c r="E11" s="68">
        <f>ROUND(187*(1-D50),2)</f>
        <v>187</v>
      </c>
      <c r="F11" s="68">
        <f>ROUND(190*(1-E50),2)</f>
        <v>190</v>
      </c>
      <c r="G11" s="41"/>
      <c r="H11" s="8"/>
      <c r="I11" s="61" t="s">
        <v>16</v>
      </c>
      <c r="J11" s="58" t="s">
        <v>6</v>
      </c>
      <c r="K11" s="80">
        <v>57</v>
      </c>
      <c r="L11" s="81"/>
      <c r="M11" s="11"/>
      <c r="N11" s="11"/>
      <c r="O11" s="11"/>
      <c r="P11" s="11"/>
      <c r="Q11" s="4"/>
      <c r="R11" s="3"/>
      <c r="S11" s="3"/>
    </row>
    <row r="12" spans="1:19" ht="75" customHeight="1">
      <c r="A12" s="12"/>
      <c r="B12" s="13" t="s">
        <v>17</v>
      </c>
      <c r="C12" s="14" t="s">
        <v>6</v>
      </c>
      <c r="D12" s="67">
        <v>100</v>
      </c>
      <c r="E12" s="68">
        <f>ROUND(156*(1-D50),2)</f>
        <v>156</v>
      </c>
      <c r="F12" s="68">
        <f>ROUND(161*(1-E50),2)</f>
        <v>161</v>
      </c>
      <c r="G12" s="41"/>
      <c r="H12" s="8"/>
      <c r="I12" s="61" t="s">
        <v>18</v>
      </c>
      <c r="J12" s="58" t="s">
        <v>6</v>
      </c>
      <c r="K12" s="121">
        <v>57</v>
      </c>
      <c r="L12" s="122"/>
      <c r="M12" s="11"/>
      <c r="N12" s="11"/>
      <c r="O12" s="11"/>
      <c r="P12" s="11"/>
      <c r="Q12" s="4"/>
      <c r="R12" s="3"/>
      <c r="S12" s="3"/>
    </row>
    <row r="13" spans="1:19" ht="75" customHeight="1">
      <c r="A13" s="12"/>
      <c r="B13" s="13" t="s">
        <v>31</v>
      </c>
      <c r="C13" s="14" t="s">
        <v>6</v>
      </c>
      <c r="D13" s="67">
        <v>562</v>
      </c>
      <c r="E13" s="68">
        <f>ROUND(795*(1-D50),2)</f>
        <v>795</v>
      </c>
      <c r="F13" s="68">
        <f>ROUND(914*(1-E50),2)</f>
        <v>914</v>
      </c>
      <c r="G13" s="41"/>
      <c r="H13" s="8"/>
      <c r="I13" s="61" t="s">
        <v>22</v>
      </c>
      <c r="J13" s="58" t="s">
        <v>6</v>
      </c>
      <c r="K13" s="121">
        <v>309</v>
      </c>
      <c r="L13" s="122"/>
      <c r="M13" s="11"/>
      <c r="N13" s="11"/>
      <c r="O13" s="11"/>
      <c r="P13" s="11"/>
      <c r="Q13" s="4"/>
      <c r="R13" s="3"/>
      <c r="S13" s="3"/>
    </row>
    <row r="14" spans="1:19" ht="75" customHeight="1">
      <c r="A14" s="12"/>
      <c r="B14" s="15" t="s">
        <v>32</v>
      </c>
      <c r="C14" s="14" t="s">
        <v>6</v>
      </c>
      <c r="D14" s="67">
        <v>898</v>
      </c>
      <c r="E14" s="68">
        <f>ROUND(1224*(1-D50),2)</f>
        <v>1224</v>
      </c>
      <c r="F14" s="68">
        <f>ROUND(1650*(1-E50),2)</f>
        <v>1650</v>
      </c>
      <c r="G14" s="41"/>
      <c r="H14" s="8"/>
      <c r="I14" s="61" t="s">
        <v>23</v>
      </c>
      <c r="J14" s="58" t="s">
        <v>6</v>
      </c>
      <c r="K14" s="121">
        <v>340</v>
      </c>
      <c r="L14" s="122"/>
      <c r="M14" s="11"/>
      <c r="N14" s="11"/>
      <c r="O14" s="11"/>
      <c r="P14" s="11"/>
      <c r="Q14" s="4"/>
      <c r="R14" s="3"/>
      <c r="S14" s="3"/>
    </row>
    <row r="15" spans="1:19" ht="75" customHeight="1">
      <c r="A15" s="12"/>
      <c r="B15" s="13" t="s">
        <v>19</v>
      </c>
      <c r="C15" s="14" t="s">
        <v>6</v>
      </c>
      <c r="D15" s="67">
        <v>240</v>
      </c>
      <c r="E15" s="68">
        <f>ROUND(363*(1-D50),2)</f>
        <v>363</v>
      </c>
      <c r="F15" s="68">
        <f>ROUND(368*(1-E50),2)</f>
        <v>368</v>
      </c>
      <c r="G15" s="41"/>
      <c r="H15" s="8"/>
      <c r="I15" s="61" t="s">
        <v>24</v>
      </c>
      <c r="J15" s="58" t="s">
        <v>6</v>
      </c>
      <c r="K15" s="121">
        <v>57</v>
      </c>
      <c r="L15" s="122"/>
      <c r="M15" s="11"/>
      <c r="N15" s="11"/>
      <c r="O15" s="11"/>
      <c r="P15" s="11"/>
      <c r="Q15" s="4"/>
      <c r="R15" s="3"/>
      <c r="S15" s="3"/>
    </row>
    <row r="16" spans="1:19" ht="75" customHeight="1">
      <c r="A16" s="12"/>
      <c r="B16" s="13" t="s">
        <v>21</v>
      </c>
      <c r="C16" s="14" t="s">
        <v>6</v>
      </c>
      <c r="D16" s="67">
        <v>1030</v>
      </c>
      <c r="E16" s="68">
        <f>ROUND(1307*(1-D50),2)</f>
        <v>1307</v>
      </c>
      <c r="F16" s="68">
        <f>ROUND(1324*(1-E50),2)</f>
        <v>1324</v>
      </c>
      <c r="G16" s="41"/>
      <c r="H16" s="8"/>
      <c r="I16" s="61" t="s">
        <v>20</v>
      </c>
      <c r="J16" s="58" t="s">
        <v>6</v>
      </c>
      <c r="K16" s="121">
        <v>79</v>
      </c>
      <c r="L16" s="122"/>
      <c r="M16" s="11"/>
      <c r="N16" s="11"/>
      <c r="O16" s="11"/>
      <c r="P16" s="11"/>
      <c r="Q16" s="4"/>
      <c r="R16" s="3"/>
      <c r="S16" s="3"/>
    </row>
    <row r="17" spans="1:19" ht="75" customHeight="1">
      <c r="A17" s="12"/>
      <c r="B17" s="13" t="s">
        <v>34</v>
      </c>
      <c r="C17" s="14" t="s">
        <v>6</v>
      </c>
      <c r="D17" s="67">
        <v>131</v>
      </c>
      <c r="E17" s="68">
        <f>ROUND(167*(1-D50),2)</f>
        <v>167</v>
      </c>
      <c r="F17" s="68">
        <f>ROUND(172*(1-E50),2)</f>
        <v>172</v>
      </c>
      <c r="G17" s="41"/>
      <c r="H17" s="8"/>
      <c r="I17" s="61" t="s">
        <v>53</v>
      </c>
      <c r="J17" s="58" t="s">
        <v>6</v>
      </c>
      <c r="K17" s="121">
        <v>41</v>
      </c>
      <c r="L17" s="122"/>
      <c r="M17" s="11"/>
      <c r="N17" s="11"/>
      <c r="O17" s="11"/>
      <c r="P17" s="11"/>
      <c r="Q17" s="4"/>
      <c r="R17" s="3"/>
      <c r="S17" s="3"/>
    </row>
    <row r="18" spans="1:19" ht="75" customHeight="1">
      <c r="A18" s="12"/>
      <c r="B18" s="13" t="s">
        <v>36</v>
      </c>
      <c r="C18" s="14" t="s">
        <v>6</v>
      </c>
      <c r="D18" s="67">
        <v>100</v>
      </c>
      <c r="E18" s="68">
        <f>ROUND(130*(1-D50),2)</f>
        <v>130</v>
      </c>
      <c r="F18" s="68" t="s">
        <v>48</v>
      </c>
      <c r="G18" s="41"/>
      <c r="H18" s="8"/>
      <c r="I18" s="61" t="s">
        <v>25</v>
      </c>
      <c r="J18" s="58" t="s">
        <v>6</v>
      </c>
      <c r="K18" s="121">
        <v>453</v>
      </c>
      <c r="L18" s="122"/>
      <c r="M18" s="11"/>
      <c r="N18" s="11"/>
      <c r="O18" s="11"/>
      <c r="P18" s="11"/>
      <c r="Q18" s="4"/>
      <c r="R18" s="3"/>
      <c r="S18" s="3"/>
    </row>
    <row r="19" spans="1:19" ht="75" customHeight="1">
      <c r="A19" s="12"/>
      <c r="B19" s="13" t="s">
        <v>11</v>
      </c>
      <c r="C19" s="14" t="s">
        <v>6</v>
      </c>
      <c r="D19" s="67" t="s">
        <v>48</v>
      </c>
      <c r="E19" s="68">
        <f>ROUND(202*(1-D50),2)</f>
        <v>202</v>
      </c>
      <c r="F19" s="68">
        <f>ROUND(208*(1-E50),2)</f>
        <v>208</v>
      </c>
      <c r="G19" s="41"/>
      <c r="H19" s="8"/>
      <c r="I19" s="61" t="s">
        <v>26</v>
      </c>
      <c r="J19" s="58" t="s">
        <v>6</v>
      </c>
      <c r="K19" s="121">
        <v>546</v>
      </c>
      <c r="L19" s="122"/>
      <c r="M19" s="11"/>
      <c r="N19" s="11"/>
      <c r="O19" s="11"/>
      <c r="P19" s="11"/>
      <c r="Q19" s="4"/>
      <c r="R19" s="3"/>
      <c r="S19" s="3"/>
    </row>
    <row r="20" spans="1:19" ht="75" customHeight="1">
      <c r="A20" s="12"/>
      <c r="B20" s="13" t="s">
        <v>12</v>
      </c>
      <c r="C20" s="14" t="s">
        <v>6</v>
      </c>
      <c r="D20" s="67" t="s">
        <v>48</v>
      </c>
      <c r="E20" s="68" t="s">
        <v>48</v>
      </c>
      <c r="F20" s="68">
        <f>ROUND(154*(1-E50),2)</f>
        <v>154</v>
      </c>
      <c r="G20" s="41"/>
      <c r="H20" s="8"/>
      <c r="I20" s="61" t="s">
        <v>27</v>
      </c>
      <c r="J20" s="58" t="s">
        <v>6</v>
      </c>
      <c r="K20" s="121">
        <v>206</v>
      </c>
      <c r="L20" s="122"/>
      <c r="M20" s="11"/>
      <c r="N20" s="11"/>
      <c r="O20" s="11"/>
      <c r="P20" s="11"/>
      <c r="Q20" s="4"/>
      <c r="R20" s="3"/>
      <c r="S20" s="3"/>
    </row>
    <row r="21" spans="1:19" ht="75" customHeight="1">
      <c r="A21" s="12"/>
      <c r="B21" s="13" t="s">
        <v>38</v>
      </c>
      <c r="C21" s="14" t="s">
        <v>6</v>
      </c>
      <c r="D21" s="67">
        <v>1228</v>
      </c>
      <c r="E21" s="68">
        <f>ROUND(1545*(1-D50),2)</f>
        <v>1545</v>
      </c>
      <c r="F21" s="68">
        <f>ROUND(1586*(1-E50),2)</f>
        <v>1586</v>
      </c>
      <c r="G21" s="41"/>
      <c r="H21" s="8"/>
      <c r="I21" s="61" t="s">
        <v>28</v>
      </c>
      <c r="J21" s="58" t="s">
        <v>6</v>
      </c>
      <c r="K21" s="121">
        <v>238</v>
      </c>
      <c r="L21" s="122"/>
      <c r="M21" s="11"/>
      <c r="N21" s="11"/>
      <c r="O21" s="11"/>
      <c r="P21" s="11"/>
      <c r="Q21" s="4"/>
      <c r="R21" s="3"/>
      <c r="S21" s="3"/>
    </row>
    <row r="22" spans="1:19" ht="75" customHeight="1">
      <c r="A22" s="12"/>
      <c r="B22" s="13" t="s">
        <v>35</v>
      </c>
      <c r="C22" s="14" t="s">
        <v>6</v>
      </c>
      <c r="D22" s="67">
        <v>784</v>
      </c>
      <c r="E22" s="68">
        <f>ROUND(1176*(1-D50),2)</f>
        <v>1176</v>
      </c>
      <c r="F22" s="68">
        <f>ROUND(1265*(1-E50),2)</f>
        <v>1265</v>
      </c>
      <c r="G22" s="41"/>
      <c r="H22" s="8"/>
      <c r="I22" s="61" t="s">
        <v>29</v>
      </c>
      <c r="J22" s="58" t="s">
        <v>6</v>
      </c>
      <c r="K22" s="121">
        <v>119</v>
      </c>
      <c r="L22" s="122"/>
      <c r="M22" s="11"/>
      <c r="N22" s="11"/>
      <c r="O22" s="11"/>
      <c r="P22" s="11"/>
      <c r="Q22" s="4"/>
      <c r="R22" s="3"/>
      <c r="S22" s="3"/>
    </row>
    <row r="23" spans="1:19" ht="75" customHeight="1">
      <c r="A23" s="12"/>
      <c r="B23" s="13" t="s">
        <v>37</v>
      </c>
      <c r="C23" s="14" t="s">
        <v>6</v>
      </c>
      <c r="D23" s="67">
        <v>275</v>
      </c>
      <c r="E23" s="68">
        <f>ROUND(414*(1-D50),2)</f>
        <v>414</v>
      </c>
      <c r="F23" s="68">
        <f>ROUND(422*(1-E50),2)</f>
        <v>422</v>
      </c>
      <c r="G23" s="42"/>
      <c r="H23" s="8"/>
      <c r="I23" s="61" t="s">
        <v>41</v>
      </c>
      <c r="J23" s="58" t="s">
        <v>6</v>
      </c>
      <c r="K23" s="121">
        <v>74</v>
      </c>
      <c r="L23" s="122"/>
      <c r="M23" s="11"/>
      <c r="N23" s="11"/>
      <c r="O23" s="11"/>
      <c r="P23" s="11"/>
      <c r="Q23" s="4"/>
      <c r="R23" s="3"/>
      <c r="S23" s="3"/>
    </row>
    <row r="24" spans="1:19" ht="75" customHeight="1" thickBot="1">
      <c r="A24" s="12"/>
      <c r="B24" s="13" t="s">
        <v>39</v>
      </c>
      <c r="C24" s="14" t="s">
        <v>6</v>
      </c>
      <c r="D24" s="67">
        <v>227</v>
      </c>
      <c r="E24" s="68">
        <f>ROUND(370*(1-D50),2)</f>
        <v>370</v>
      </c>
      <c r="F24" s="68">
        <f>ROUND(380*(1-E50),2)</f>
        <v>380</v>
      </c>
      <c r="G24" s="43"/>
      <c r="H24" s="35"/>
      <c r="I24" s="62" t="s">
        <v>42</v>
      </c>
      <c r="J24" s="59" t="s">
        <v>6</v>
      </c>
      <c r="K24" s="123">
        <v>63</v>
      </c>
      <c r="L24" s="124"/>
      <c r="M24" s="11"/>
      <c r="N24" s="11"/>
      <c r="O24" s="11"/>
      <c r="P24" s="11"/>
      <c r="Q24" s="4"/>
      <c r="R24" s="3"/>
      <c r="S24" s="3"/>
    </row>
    <row r="25" spans="1:19" ht="75" customHeight="1">
      <c r="A25" s="12"/>
      <c r="B25" s="13" t="s">
        <v>40</v>
      </c>
      <c r="C25" s="14" t="s">
        <v>6</v>
      </c>
      <c r="D25" s="67">
        <v>240</v>
      </c>
      <c r="E25" s="68">
        <f>ROUND(398*(1-D50),2)</f>
        <v>398</v>
      </c>
      <c r="F25" s="68">
        <f>ROUND(404*(1-E50),2)</f>
        <v>404</v>
      </c>
      <c r="G25" s="44"/>
      <c r="H25" s="125" t="s">
        <v>51</v>
      </c>
      <c r="I25" s="126"/>
      <c r="J25" s="126"/>
      <c r="K25" s="126"/>
      <c r="L25" s="127"/>
      <c r="M25" s="11"/>
      <c r="N25" s="11"/>
      <c r="O25" s="11"/>
      <c r="P25" s="11"/>
      <c r="Q25" s="4"/>
      <c r="R25" s="3"/>
      <c r="S25" s="3"/>
    </row>
    <row r="26" spans="1:19" ht="75" customHeight="1">
      <c r="A26" s="12"/>
      <c r="B26" s="13" t="s">
        <v>43</v>
      </c>
      <c r="C26" s="14" t="s">
        <v>6</v>
      </c>
      <c r="D26" s="67">
        <v>131</v>
      </c>
      <c r="E26" s="68">
        <f>ROUND(232*(1-D50),2)</f>
        <v>232</v>
      </c>
      <c r="F26" s="68">
        <f>ROUND(238*(1-E50),2)</f>
        <v>238</v>
      </c>
      <c r="G26" s="45"/>
      <c r="H26" s="106"/>
      <c r="I26" s="107"/>
      <c r="J26" s="107"/>
      <c r="K26" s="107"/>
      <c r="L26" s="108"/>
      <c r="M26" s="11"/>
      <c r="N26" s="11"/>
      <c r="O26" s="11"/>
      <c r="P26" s="11"/>
      <c r="Q26" s="4"/>
      <c r="R26" s="3"/>
      <c r="S26" s="3"/>
    </row>
    <row r="27" spans="1:19" ht="75" customHeight="1">
      <c r="A27" s="12"/>
      <c r="B27" s="13" t="s">
        <v>45</v>
      </c>
      <c r="C27" s="14" t="s">
        <v>6</v>
      </c>
      <c r="D27" s="67">
        <v>100</v>
      </c>
      <c r="E27" s="68">
        <f>ROUND(157*(1-D50),2)</f>
        <v>157</v>
      </c>
      <c r="F27" s="68">
        <f>ROUND(161*(1-E50),2)</f>
        <v>161</v>
      </c>
      <c r="G27" s="43"/>
      <c r="H27" s="106"/>
      <c r="I27" s="107"/>
      <c r="J27" s="107"/>
      <c r="K27" s="107"/>
      <c r="L27" s="108"/>
      <c r="M27" s="11"/>
      <c r="N27" s="11"/>
      <c r="O27" s="11"/>
      <c r="P27" s="11"/>
      <c r="Q27" s="4"/>
      <c r="R27" s="3"/>
      <c r="S27" s="3"/>
    </row>
    <row r="28" spans="1:19" ht="75" customHeight="1">
      <c r="A28" s="12"/>
      <c r="B28" s="13" t="s">
        <v>54</v>
      </c>
      <c r="C28" s="14" t="s">
        <v>6</v>
      </c>
      <c r="D28" s="67">
        <v>198</v>
      </c>
      <c r="E28" s="68">
        <f>ROUND(291*(1-D50),2)</f>
        <v>291</v>
      </c>
      <c r="F28" s="68">
        <f>ROUND(303*(1-E50),2)</f>
        <v>303</v>
      </c>
      <c r="G28" s="44"/>
      <c r="H28" s="63"/>
      <c r="I28" s="64"/>
      <c r="J28" s="64"/>
      <c r="K28" s="64"/>
      <c r="L28" s="65"/>
      <c r="M28" s="11"/>
      <c r="N28" s="11"/>
      <c r="O28" s="11"/>
      <c r="P28" s="11"/>
      <c r="Q28" s="4"/>
      <c r="R28" s="3"/>
      <c r="S28" s="3"/>
    </row>
    <row r="29" spans="1:19" ht="75" customHeight="1">
      <c r="A29" s="12"/>
      <c r="B29" s="13" t="s">
        <v>44</v>
      </c>
      <c r="C29" s="14" t="s">
        <v>6</v>
      </c>
      <c r="D29" s="67">
        <v>26</v>
      </c>
      <c r="E29" s="68">
        <f>ROUND(36*(1-D50),2)</f>
        <v>36</v>
      </c>
      <c r="F29" s="68">
        <f>ROUND(36*(1-E50),2)</f>
        <v>36</v>
      </c>
      <c r="G29" s="44"/>
      <c r="H29" s="106" t="s">
        <v>52</v>
      </c>
      <c r="I29" s="107"/>
      <c r="J29" s="107"/>
      <c r="K29" s="107"/>
      <c r="L29" s="108"/>
      <c r="M29" s="11"/>
      <c r="N29" s="11"/>
      <c r="O29" s="11"/>
      <c r="P29" s="11"/>
      <c r="Q29" s="4"/>
      <c r="R29" s="3"/>
      <c r="S29" s="3"/>
    </row>
    <row r="30" spans="1:19" ht="37.5">
      <c r="A30" s="112" t="s">
        <v>47</v>
      </c>
      <c r="B30" s="113"/>
      <c r="C30" s="114"/>
      <c r="D30" s="112" t="s">
        <v>7</v>
      </c>
      <c r="E30" s="113"/>
      <c r="F30" s="114"/>
      <c r="G30" s="46"/>
      <c r="H30" s="106"/>
      <c r="I30" s="107"/>
      <c r="J30" s="107"/>
      <c r="K30" s="107"/>
      <c r="L30" s="108"/>
      <c r="M30" s="11"/>
      <c r="N30" s="11"/>
      <c r="O30" s="11"/>
      <c r="P30" s="11"/>
      <c r="Q30" s="4"/>
      <c r="R30" s="3"/>
      <c r="S30" s="3"/>
    </row>
    <row r="31" spans="1:19" ht="75">
      <c r="A31" s="16"/>
      <c r="B31" s="20" t="s">
        <v>46</v>
      </c>
      <c r="C31" s="14" t="s">
        <v>6</v>
      </c>
      <c r="D31" s="71">
        <v>4500</v>
      </c>
      <c r="E31" s="72"/>
      <c r="F31" s="73"/>
      <c r="G31" s="36"/>
      <c r="H31" s="109"/>
      <c r="I31" s="110"/>
      <c r="J31" s="110"/>
      <c r="K31" s="110"/>
      <c r="L31" s="111"/>
      <c r="M31" s="11"/>
      <c r="N31" s="11"/>
      <c r="O31" s="11"/>
      <c r="P31" s="11"/>
      <c r="Q31" s="6"/>
      <c r="R31" s="3"/>
      <c r="S31" s="3"/>
    </row>
    <row r="32" spans="1:19" ht="75">
      <c r="A32" s="17"/>
      <c r="B32" s="18" t="s">
        <v>3</v>
      </c>
      <c r="C32" s="19" t="s">
        <v>6</v>
      </c>
      <c r="D32" s="128">
        <v>5000</v>
      </c>
      <c r="E32" s="129"/>
      <c r="F32" s="130"/>
      <c r="G32" s="37"/>
      <c r="H32" s="52"/>
      <c r="I32" s="22"/>
      <c r="J32" s="22"/>
      <c r="K32" s="52"/>
      <c r="L32" s="53"/>
      <c r="M32" s="11"/>
      <c r="N32" s="11"/>
      <c r="O32" s="11"/>
      <c r="P32" s="11"/>
      <c r="Q32" s="2"/>
      <c r="R32" s="3"/>
      <c r="S32" s="3"/>
    </row>
    <row r="33" spans="1:19" ht="86.25" customHeight="1">
      <c r="A33" s="17"/>
      <c r="B33" s="18" t="s">
        <v>4</v>
      </c>
      <c r="C33" s="19"/>
      <c r="D33" s="128">
        <v>4000</v>
      </c>
      <c r="E33" s="129"/>
      <c r="F33" s="130"/>
      <c r="G33" s="37"/>
      <c r="H33" s="52"/>
      <c r="I33" s="23"/>
      <c r="J33" s="23"/>
      <c r="K33" s="52"/>
      <c r="L33" s="53"/>
      <c r="M33" s="11"/>
      <c r="N33" s="11"/>
      <c r="O33" s="11"/>
      <c r="P33" s="11"/>
      <c r="Q33" s="2"/>
      <c r="R33" s="3"/>
      <c r="S33" s="3"/>
    </row>
    <row r="34" spans="1:19" ht="112.5">
      <c r="A34" s="16"/>
      <c r="B34" s="20" t="s">
        <v>33</v>
      </c>
      <c r="C34" s="14" t="s">
        <v>6</v>
      </c>
      <c r="D34" s="103">
        <v>0.8</v>
      </c>
      <c r="E34" s="104"/>
      <c r="F34" s="105"/>
      <c r="G34" s="38"/>
      <c r="H34" s="52"/>
      <c r="I34" s="23"/>
      <c r="J34" s="23"/>
      <c r="K34" s="52"/>
      <c r="L34" s="53"/>
      <c r="M34" s="11"/>
      <c r="N34" s="11"/>
      <c r="O34" s="11"/>
      <c r="P34" s="11"/>
      <c r="Q34" s="3"/>
      <c r="R34" s="3"/>
      <c r="S34" s="3"/>
    </row>
    <row r="35" spans="1:19" ht="48.75" customHeight="1">
      <c r="A35" s="82" t="s">
        <v>8</v>
      </c>
      <c r="B35" s="83"/>
      <c r="C35" s="83"/>
      <c r="D35" s="83"/>
      <c r="E35" s="83"/>
      <c r="F35" s="84"/>
      <c r="G35" s="54"/>
      <c r="H35" s="52"/>
      <c r="I35" s="24"/>
      <c r="J35" s="24"/>
      <c r="K35" s="52"/>
      <c r="L35" s="53"/>
      <c r="M35" s="11"/>
      <c r="N35" s="11"/>
      <c r="O35" s="11"/>
      <c r="P35" s="11"/>
      <c r="Q35" s="3"/>
      <c r="R35" s="3"/>
      <c r="S35" s="3"/>
    </row>
    <row r="36" spans="1:19" ht="48.75" customHeight="1">
      <c r="A36" s="115" t="s">
        <v>5</v>
      </c>
      <c r="B36" s="116"/>
      <c r="C36" s="116"/>
      <c r="D36" s="116"/>
      <c r="E36" s="116"/>
      <c r="F36" s="117"/>
      <c r="G36" s="54"/>
      <c r="H36" s="54"/>
      <c r="I36" s="55"/>
      <c r="J36" s="55"/>
      <c r="K36" s="54"/>
      <c r="L36" s="53"/>
      <c r="M36" s="11"/>
      <c r="N36" s="11"/>
      <c r="O36" s="11"/>
      <c r="P36" s="11"/>
      <c r="Q36" s="3"/>
      <c r="R36" s="3"/>
      <c r="S36" s="3"/>
    </row>
    <row r="37" spans="1:19" ht="48.75" customHeight="1">
      <c r="A37" s="115" t="s">
        <v>9</v>
      </c>
      <c r="B37" s="116"/>
      <c r="C37" s="116"/>
      <c r="D37" s="116"/>
      <c r="E37" s="116"/>
      <c r="F37" s="117"/>
      <c r="G37" s="54"/>
      <c r="H37" s="54"/>
      <c r="I37" s="55"/>
      <c r="J37" s="55"/>
      <c r="K37" s="54"/>
      <c r="L37" s="53"/>
      <c r="M37" s="11"/>
      <c r="N37" s="11"/>
      <c r="O37" s="11"/>
      <c r="P37" s="11"/>
      <c r="Q37" s="3"/>
      <c r="R37" s="3"/>
      <c r="S37" s="3"/>
    </row>
    <row r="38" spans="1:19" ht="95.25" customHeight="1">
      <c r="A38" s="118" t="s">
        <v>10</v>
      </c>
      <c r="B38" s="119"/>
      <c r="C38" s="119"/>
      <c r="D38" s="119"/>
      <c r="E38" s="119"/>
      <c r="F38" s="120"/>
      <c r="G38" s="56"/>
      <c r="H38" s="54"/>
      <c r="I38" s="54"/>
      <c r="J38" s="54"/>
      <c r="K38" s="54"/>
      <c r="L38" s="53"/>
      <c r="M38" s="21"/>
      <c r="N38" s="21"/>
      <c r="O38" s="21"/>
      <c r="P38" s="21"/>
      <c r="Q38" s="3"/>
      <c r="R38" s="3"/>
      <c r="S38" s="3"/>
    </row>
    <row r="39" spans="1:19" ht="178.5" customHeight="1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3"/>
      <c r="M39" s="11"/>
      <c r="N39" s="11"/>
      <c r="O39" s="11"/>
      <c r="P39" s="11"/>
      <c r="Q39" s="3"/>
      <c r="R39" s="3"/>
      <c r="S39" s="3"/>
    </row>
    <row r="40" spans="1:19" ht="409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11"/>
      <c r="N40" s="11"/>
      <c r="O40" s="11"/>
      <c r="P40" s="11"/>
      <c r="Q40" s="3"/>
      <c r="R40" s="3"/>
      <c r="S40" s="3"/>
    </row>
    <row r="41" spans="1:19" ht="409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1"/>
      <c r="N41" s="11"/>
      <c r="O41" s="11"/>
      <c r="P41" s="11"/>
      <c r="Q41" s="3"/>
      <c r="R41" s="3"/>
      <c r="S41" s="3"/>
    </row>
    <row r="42" spans="1:19" ht="40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1"/>
      <c r="N42" s="11"/>
      <c r="O42" s="11"/>
      <c r="P42" s="11"/>
      <c r="Q42" s="3"/>
      <c r="R42" s="3"/>
      <c r="S42" s="3"/>
    </row>
    <row r="43" spans="1:19" ht="409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1"/>
      <c r="N43" s="11"/>
      <c r="O43" s="11"/>
      <c r="P43" s="11"/>
      <c r="Q43" s="3"/>
      <c r="R43" s="3"/>
      <c r="S43" s="3"/>
    </row>
    <row r="44" spans="1:19" s="33" customFormat="1" ht="63.75" customHeight="1">
      <c r="A44" s="94"/>
      <c r="B44" s="95"/>
      <c r="C44" s="26"/>
      <c r="D44" s="26"/>
      <c r="E44" s="27"/>
      <c r="F44" s="28"/>
      <c r="G44" s="28"/>
      <c r="H44" s="51"/>
      <c r="I44" s="51"/>
      <c r="J44" s="51"/>
      <c r="K44" s="51"/>
      <c r="L44" s="51"/>
      <c r="M44" s="31"/>
      <c r="N44" s="31"/>
      <c r="O44" s="31"/>
      <c r="P44" s="31"/>
      <c r="Q44" s="32"/>
      <c r="R44" s="32"/>
      <c r="S44" s="32"/>
    </row>
    <row r="45" spans="1:19" s="33" customFormat="1" ht="20.25" customHeight="1">
      <c r="A45" s="96"/>
      <c r="B45" s="97"/>
      <c r="C45" s="100"/>
      <c r="D45" s="100"/>
      <c r="E45" s="100"/>
      <c r="F45" s="34"/>
      <c r="G45" s="34"/>
      <c r="H45" s="29"/>
      <c r="I45" s="28"/>
      <c r="J45" s="30"/>
      <c r="K45" s="31"/>
      <c r="L45" s="31"/>
      <c r="M45" s="31"/>
      <c r="N45" s="31"/>
      <c r="O45" s="31"/>
      <c r="P45" s="31"/>
      <c r="Q45" s="32"/>
      <c r="R45" s="32"/>
      <c r="S45" s="32"/>
    </row>
    <row r="46" spans="1:19" s="33" customFormat="1" ht="20.25" customHeight="1">
      <c r="A46" s="96"/>
      <c r="B46" s="97"/>
      <c r="C46" s="101"/>
      <c r="D46" s="101"/>
      <c r="E46" s="101"/>
      <c r="F46" s="34"/>
      <c r="G46" s="34"/>
      <c r="H46" s="29"/>
      <c r="I46" s="34"/>
      <c r="J46" s="30"/>
      <c r="K46" s="31"/>
      <c r="L46" s="31"/>
      <c r="M46" s="31"/>
      <c r="N46" s="31"/>
      <c r="O46" s="31"/>
      <c r="P46" s="31"/>
      <c r="Q46" s="32"/>
      <c r="R46" s="32"/>
      <c r="S46" s="32"/>
    </row>
    <row r="47" spans="1:19" s="33" customFormat="1" ht="20.25" customHeight="1">
      <c r="A47" s="98"/>
      <c r="B47" s="99"/>
      <c r="C47" s="102"/>
      <c r="D47" s="102"/>
      <c r="E47" s="102"/>
      <c r="F47" s="34"/>
      <c r="G47" s="34"/>
      <c r="H47" s="29"/>
      <c r="I47" s="34"/>
      <c r="J47" s="30"/>
      <c r="K47" s="31"/>
      <c r="L47" s="31"/>
      <c r="M47" s="31"/>
      <c r="N47" s="31"/>
      <c r="O47" s="31"/>
      <c r="P47" s="31"/>
      <c r="Q47" s="32"/>
      <c r="R47" s="32"/>
      <c r="S47" s="32"/>
    </row>
    <row r="48" spans="1:19" ht="49.5">
      <c r="A48" s="11"/>
      <c r="B48" s="11"/>
      <c r="C48" s="11"/>
      <c r="D48" s="11"/>
      <c r="E48" s="11"/>
      <c r="F48" s="25"/>
      <c r="G48" s="25"/>
      <c r="H48" s="29"/>
      <c r="I48" s="34"/>
      <c r="J48" s="30"/>
      <c r="K48" s="31"/>
      <c r="L48" s="31"/>
      <c r="M48" s="11"/>
      <c r="N48" s="11"/>
      <c r="O48" s="11"/>
      <c r="P48" s="11"/>
      <c r="Q48" s="3"/>
      <c r="R48" s="3"/>
      <c r="S48" s="3"/>
    </row>
    <row r="49" spans="1:19" ht="37.5">
      <c r="A49" s="11"/>
      <c r="B49" s="11"/>
      <c r="C49" s="11"/>
      <c r="D49" s="11"/>
      <c r="E49" s="11"/>
      <c r="F49" s="11"/>
      <c r="G49" s="11"/>
      <c r="H49" s="25"/>
      <c r="I49" s="25"/>
      <c r="J49" s="25"/>
      <c r="K49" s="11"/>
      <c r="L49" s="11"/>
      <c r="M49" s="11"/>
      <c r="N49" s="11"/>
      <c r="O49" s="11"/>
      <c r="P49" s="11"/>
      <c r="Q49" s="3"/>
      <c r="R49" s="3"/>
      <c r="S49" s="3"/>
    </row>
    <row r="50" spans="1:19" ht="37.5">
      <c r="A50" s="3"/>
      <c r="B50" s="3"/>
      <c r="C50" s="3"/>
      <c r="D50" s="3"/>
      <c r="E50" s="3"/>
      <c r="F50" s="3"/>
      <c r="G50" s="3"/>
      <c r="H50" s="11"/>
      <c r="I50" s="11"/>
      <c r="J50" s="11"/>
      <c r="K50" s="11"/>
      <c r="L50" s="11"/>
      <c r="M50" s="3"/>
      <c r="N50" s="3"/>
      <c r="O50" s="3"/>
      <c r="P50" s="3"/>
      <c r="Q50" s="3"/>
      <c r="R50" s="3"/>
      <c r="S50" s="3"/>
    </row>
    <row r="51" spans="1:19" ht="2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8:12" ht="20.25">
      <c r="H53" s="3"/>
      <c r="I53" s="3"/>
      <c r="J53" s="3"/>
      <c r="K53" s="3"/>
      <c r="L53" s="3"/>
    </row>
  </sheetData>
  <sheetProtection formatCells="0" formatColumns="0" formatRows="0" insertColumns="0" insertRows="0" insertHyperlinks="0" deleteColumns="0" deleteRows="0" sort="0" autoFilter="0" pivotTables="0"/>
  <mergeCells count="44">
    <mergeCell ref="D33:F33"/>
    <mergeCell ref="K17:L17"/>
    <mergeCell ref="K18:L18"/>
    <mergeCell ref="D4:F4"/>
    <mergeCell ref="D5:F5"/>
    <mergeCell ref="D6:F6"/>
    <mergeCell ref="K13:L13"/>
    <mergeCell ref="K24:L24"/>
    <mergeCell ref="K14:L14"/>
    <mergeCell ref="K15:L15"/>
    <mergeCell ref="K23:L23"/>
    <mergeCell ref="D30:F30"/>
    <mergeCell ref="H25:L27"/>
    <mergeCell ref="K16:L16"/>
    <mergeCell ref="A39:L39"/>
    <mergeCell ref="A30:C30"/>
    <mergeCell ref="A36:F36"/>
    <mergeCell ref="A37:F37"/>
    <mergeCell ref="A38:F38"/>
    <mergeCell ref="K19:L19"/>
    <mergeCell ref="K20:L20"/>
    <mergeCell ref="K21:L21"/>
    <mergeCell ref="K22:L22"/>
    <mergeCell ref="D32:F32"/>
    <mergeCell ref="A35:F35"/>
    <mergeCell ref="H8:H9"/>
    <mergeCell ref="I8:I9"/>
    <mergeCell ref="J8:J9"/>
    <mergeCell ref="D8:F8"/>
    <mergeCell ref="A44:B47"/>
    <mergeCell ref="E45:E47"/>
    <mergeCell ref="D45:D47"/>
    <mergeCell ref="C45:C47"/>
    <mergeCell ref="D34:F34"/>
    <mergeCell ref="C8:C9"/>
    <mergeCell ref="B8:B9"/>
    <mergeCell ref="D31:F31"/>
    <mergeCell ref="A1:L1"/>
    <mergeCell ref="A7:L7"/>
    <mergeCell ref="K8:L9"/>
    <mergeCell ref="K10:L10"/>
    <mergeCell ref="K11:L11"/>
    <mergeCell ref="H29:L31"/>
    <mergeCell ref="K12:L1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МСУЦ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mkrechko</dc:creator>
  <cp:keywords/>
  <dc:description/>
  <cp:lastModifiedBy>Алексей Малышев</cp:lastModifiedBy>
  <cp:lastPrinted>2014-12-05T08:17:45Z</cp:lastPrinted>
  <dcterms:created xsi:type="dcterms:W3CDTF">2012-07-09T12:54:34Z</dcterms:created>
  <dcterms:modified xsi:type="dcterms:W3CDTF">2015-04-16T08:44:18Z</dcterms:modified>
  <cp:category/>
  <cp:version/>
  <cp:contentType/>
  <cp:contentStatus/>
</cp:coreProperties>
</file>